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wimming\Tracie &amp; Lionel\NTC Swimming\2026-2027\"/>
    </mc:Choice>
  </mc:AlternateContent>
  <xr:revisionPtr revIDLastSave="0" documentId="13_ncr:1_{834B2D65-A015-4CD2-8E31-CE29438E044B}" xr6:coauthVersionLast="47" xr6:coauthVersionMax="47" xr10:uidLastSave="{00000000-0000-0000-0000-000000000000}"/>
  <workbookProtection workbookAlgorithmName="SHA-512" workbookHashValue="YnNNhdYZPLVwkwX7GeSgu/ImAX1Q+LUMq88yzBvgoGHZ760KnqxgmkIE2LkhMaO70WXtddpgMnTrN5NPBKY0kQ==" workbookSaltValue="oarC1Fo+FaIfWm8XIel5Yw==" workbookSpinCount="100000" lockStructure="1"/>
  <bookViews>
    <workbookView xWindow="-120" yWindow="-120" windowWidth="38640" windowHeight="15720" xr2:uid="{EE037B13-F78E-4E78-8615-B178EAE0D16F}"/>
  </bookViews>
  <sheets>
    <sheet name="Application Form" sheetId="5" r:id="rId1"/>
    <sheet name="NTC Standards" sheetId="3" state="hidden" r:id="rId2"/>
    <sheet name="AQUA Base Times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5" l="1"/>
  <c r="I13" i="5" s="1"/>
  <c r="G7" i="5"/>
  <c r="G13" i="5" s="1"/>
  <c r="E7" i="5"/>
  <c r="C10" i="5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2" i="2"/>
  <c r="E13" i="5" l="1"/>
  <c r="C11" i="5" s="1"/>
  <c r="C12" i="5" l="1"/>
  <c r="C13" i="5" s="1"/>
</calcChain>
</file>

<file path=xl/sharedStrings.xml><?xml version="1.0" encoding="utf-8"?>
<sst xmlns="http://schemas.openxmlformats.org/spreadsheetml/2006/main" count="80" uniqueCount="47">
  <si>
    <r>
      <rPr>
        <b/>
        <sz val="11"/>
        <color theme="1"/>
        <rFont val="Aptos Narrow"/>
        <family val="2"/>
        <scheme val="minor"/>
      </rPr>
      <t>INSTRUCTIONS:</t>
    </r>
    <r>
      <rPr>
        <sz val="11"/>
        <color theme="1"/>
        <rFont val="Aptos Narrow"/>
        <family val="2"/>
        <scheme val="minor"/>
      </rPr>
      <t xml:space="preserve"> Please delete and fill all white cells in the table accordingly</t>
    </r>
  </si>
  <si>
    <t>Personal Particulars</t>
  </si>
  <si>
    <t>Results</t>
  </si>
  <si>
    <t>Full Name</t>
  </si>
  <si>
    <t>Event 1</t>
  </si>
  <si>
    <t>Event 2</t>
  </si>
  <si>
    <t>Event 3</t>
  </si>
  <si>
    <t>DOB</t>
  </si>
  <si>
    <t>Time (mm:ss.00)</t>
  </si>
  <si>
    <t>Time (s)</t>
  </si>
  <si>
    <t>Gender</t>
  </si>
  <si>
    <t>Date of result</t>
  </si>
  <si>
    <t>Club</t>
  </si>
  <si>
    <t>Meet name</t>
  </si>
  <si>
    <t>Age</t>
  </si>
  <si>
    <t>Maximum AQUA Points</t>
  </si>
  <si>
    <t>Location</t>
  </si>
  <si>
    <t>Average AQUA Points</t>
  </si>
  <si>
    <t>Criteria Met</t>
  </si>
  <si>
    <t>AQUA Points</t>
  </si>
  <si>
    <t>Boys</t>
  </si>
  <si>
    <t>Girls</t>
  </si>
  <si>
    <t>Points associated</t>
  </si>
  <si>
    <t>Men</t>
  </si>
  <si>
    <t>Women</t>
  </si>
  <si>
    <t>50FR</t>
  </si>
  <si>
    <t>100FR</t>
  </si>
  <si>
    <t>200FR</t>
  </si>
  <si>
    <t>400FR</t>
  </si>
  <si>
    <t>800FR</t>
  </si>
  <si>
    <t>1500FR</t>
  </si>
  <si>
    <t>50BK</t>
  </si>
  <si>
    <t>100BK</t>
  </si>
  <si>
    <t>200BK</t>
  </si>
  <si>
    <t>50BR</t>
  </si>
  <si>
    <t>100BR</t>
  </si>
  <si>
    <t>200BR</t>
  </si>
  <si>
    <t>50FL</t>
  </si>
  <si>
    <t>100FL</t>
  </si>
  <si>
    <t>200FL</t>
  </si>
  <si>
    <t>200IM</t>
  </si>
  <si>
    <t>400IM</t>
  </si>
  <si>
    <t>Preferred Training Centre</t>
  </si>
  <si>
    <t>M</t>
  </si>
  <si>
    <t>Singapore Sports School</t>
  </si>
  <si>
    <t>SNAG 2026</t>
  </si>
  <si>
    <t>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</si>
</sst>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dd/mm/yy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165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23CD-CE63-4BBF-91BD-1A1FF9D8483C}">
  <dimension ref="B2:I14"/>
  <sheetViews>
    <sheetView showGridLines="0" tabSelected="1" zoomScaleNormal="100" workbookViewId="0">
      <selection activeCell="C5" sqref="C5"/>
    </sheetView>
  </sheetViews>
  <sheetFormatPr defaultColWidth="8.7109375" defaultRowHeight="15" x14ac:dyDescent="0.25"/>
  <cols>
    <col min="1" max="1" width="8.7109375" style="3"/>
    <col min="2" max="2" width="23.85546875" style="3" customWidth="1"/>
    <col min="3" max="3" width="18.28515625" style="4" customWidth="1"/>
    <col min="4" max="4" width="18.28515625" style="3" customWidth="1"/>
    <col min="5" max="5" width="18.28515625" style="4" customWidth="1"/>
    <col min="6" max="6" width="18.28515625" style="3" customWidth="1"/>
    <col min="7" max="7" width="18.28515625" style="4" customWidth="1"/>
    <col min="8" max="9" width="18.28515625" style="3" customWidth="1"/>
    <col min="10" max="16384" width="8.7109375" style="3"/>
  </cols>
  <sheetData>
    <row r="2" spans="2:9" x14ac:dyDescent="0.25">
      <c r="B2" s="3" t="s">
        <v>0</v>
      </c>
    </row>
    <row r="3" spans="2:9" ht="15.75" thickBot="1" x14ac:dyDescent="0.3"/>
    <row r="4" spans="2:9" x14ac:dyDescent="0.25">
      <c r="B4" s="13" t="s">
        <v>1</v>
      </c>
      <c r="C4" s="14"/>
      <c r="D4" s="13" t="s">
        <v>2</v>
      </c>
      <c r="E4" s="22"/>
      <c r="F4" s="22"/>
      <c r="G4" s="22"/>
      <c r="H4" s="22"/>
      <c r="I4" s="14"/>
    </row>
    <row r="5" spans="2:9" x14ac:dyDescent="0.25">
      <c r="B5" s="15" t="s">
        <v>3</v>
      </c>
      <c r="C5" s="16"/>
      <c r="D5" s="15" t="s">
        <v>4</v>
      </c>
      <c r="E5" s="7" t="s">
        <v>25</v>
      </c>
      <c r="F5" s="6" t="s">
        <v>5</v>
      </c>
      <c r="G5" s="7"/>
      <c r="H5" s="6" t="s">
        <v>6</v>
      </c>
      <c r="I5" s="16"/>
    </row>
    <row r="6" spans="2:9" x14ac:dyDescent="0.25">
      <c r="B6" s="15" t="s">
        <v>7</v>
      </c>
      <c r="C6" s="17">
        <v>40909</v>
      </c>
      <c r="D6" s="15" t="s">
        <v>8</v>
      </c>
      <c r="E6" s="9">
        <v>2.8356481481481483E-4</v>
      </c>
      <c r="F6" s="6" t="s">
        <v>8</v>
      </c>
      <c r="G6" s="9"/>
      <c r="H6" s="6" t="s">
        <v>8</v>
      </c>
      <c r="I6" s="23"/>
    </row>
    <row r="7" spans="2:9" hidden="1" x14ac:dyDescent="0.25">
      <c r="B7" s="15"/>
      <c r="C7" s="17"/>
      <c r="D7" s="15" t="s">
        <v>9</v>
      </c>
      <c r="E7" s="10">
        <f>E6*86400</f>
        <v>24.5</v>
      </c>
      <c r="F7" s="6" t="s">
        <v>9</v>
      </c>
      <c r="G7" s="10">
        <f>G6*86400</f>
        <v>0</v>
      </c>
      <c r="H7" s="6" t="s">
        <v>9</v>
      </c>
      <c r="I7" s="24">
        <f>I6*86400</f>
        <v>0</v>
      </c>
    </row>
    <row r="8" spans="2:9" x14ac:dyDescent="0.25">
      <c r="B8" s="15" t="s">
        <v>10</v>
      </c>
      <c r="C8" s="16" t="s">
        <v>43</v>
      </c>
      <c r="D8" s="15" t="s">
        <v>11</v>
      </c>
      <c r="E8" s="8">
        <v>46023</v>
      </c>
      <c r="F8" s="6" t="s">
        <v>11</v>
      </c>
      <c r="G8" s="8"/>
      <c r="H8" s="6" t="s">
        <v>11</v>
      </c>
      <c r="I8" s="17"/>
    </row>
    <row r="9" spans="2:9" x14ac:dyDescent="0.25">
      <c r="B9" s="15" t="s">
        <v>12</v>
      </c>
      <c r="C9" s="16"/>
      <c r="D9" s="25" t="s">
        <v>13</v>
      </c>
      <c r="E9" s="12" t="s">
        <v>45</v>
      </c>
      <c r="F9" s="11" t="s">
        <v>13</v>
      </c>
      <c r="G9" s="12"/>
      <c r="H9" s="11" t="s">
        <v>13</v>
      </c>
      <c r="I9" s="26"/>
    </row>
    <row r="10" spans="2:9" x14ac:dyDescent="0.25">
      <c r="B10" s="15" t="s">
        <v>14</v>
      </c>
      <c r="C10" s="18">
        <f ca="1">DATEDIF(C6, TODAY(), "Y")</f>
        <v>14</v>
      </c>
      <c r="D10" s="25"/>
      <c r="E10" s="12"/>
      <c r="F10" s="11"/>
      <c r="G10" s="12"/>
      <c r="H10" s="11"/>
      <c r="I10" s="26"/>
    </row>
    <row r="11" spans="2:9" x14ac:dyDescent="0.25">
      <c r="B11" s="15" t="s">
        <v>15</v>
      </c>
      <c r="C11" s="18">
        <f>MAX(E13,G13,I13)</f>
        <v>621</v>
      </c>
      <c r="D11" s="25" t="s">
        <v>16</v>
      </c>
      <c r="E11" s="12" t="s">
        <v>46</v>
      </c>
      <c r="F11" s="11" t="s">
        <v>16</v>
      </c>
      <c r="G11" s="12"/>
      <c r="H11" s="11" t="s">
        <v>16</v>
      </c>
      <c r="I11" s="26"/>
    </row>
    <row r="12" spans="2:9" x14ac:dyDescent="0.25">
      <c r="B12" s="19" t="s">
        <v>17</v>
      </c>
      <c r="C12" s="20">
        <f>AVERAGE(E13,G13,I13)</f>
        <v>621</v>
      </c>
      <c r="D12" s="25"/>
      <c r="E12" s="12"/>
      <c r="F12" s="11"/>
      <c r="G12" s="12"/>
      <c r="H12" s="11"/>
      <c r="I12" s="26"/>
    </row>
    <row r="13" spans="2:9" x14ac:dyDescent="0.25">
      <c r="B13" s="19" t="s">
        <v>18</v>
      </c>
      <c r="C13" s="21" t="str">
        <f ca="1">_xlfn.LET(
    _xlpm.gender,C8,
    _xlpm.age,C10,
    _xlpm.points,C12,
    _xlpm.reqPoints,
        IF(_xlpm.gender="M",
            _xlfn.XLOOKUP(_xlpm.age,'NTC Standards'!B2:B100,'NTC Standards'!C2:C100,""),
            _xlfn.XLOOKUP(_xlpm.age,'NTC Standards'!D2:D100,'NTC Standards'!E2:E100,"")
        ),
    IF(_xlpm.reqPoints="","NA",
        IF(_xlpm.points&gt;=_xlpm.reqPoints,"Met","Not Met")
    )
)</f>
        <v>Met</v>
      </c>
      <c r="D13" s="28" t="s">
        <v>19</v>
      </c>
      <c r="E13" s="30">
        <f>IFERROR(TRUNC(1000 * (IF($C$8 = "M", VLOOKUP(E5,'AQUA Base Times'!$A$2:$C$18, 2, FALSE), VLOOKUP(E5, 'AQUA Base Times'!$D$2:$F$18, 2, FALSE)) / E7)^3), "")</f>
        <v>621</v>
      </c>
      <c r="F13" s="32" t="s">
        <v>19</v>
      </c>
      <c r="G13" s="30" t="str">
        <f>IFERROR(TRUNC(1000 * (IF($C$8 = "M", VLOOKUP(G5,'AQUA Base Times'!$A$2:$C$18, 2, FALSE), VLOOKUP(G5, 'AQUA Base Times'!$D$2:$F$18, 2, FALSE)) / G7)^3), "")</f>
        <v/>
      </c>
      <c r="H13" s="32" t="s">
        <v>19</v>
      </c>
      <c r="I13" s="34" t="str">
        <f>IFERROR(TRUNC(1000 * (IF($C$8 = "M", VLOOKUP(I5,'AQUA Base Times'!$A$2:$C$18, 2, FALSE), VLOOKUP(I5, 'AQUA Base Times'!$D$2:$F$18, 2, FALSE)) / I7)^3), "")</f>
        <v/>
      </c>
    </row>
    <row r="14" spans="2:9" ht="41.25" customHeight="1" thickBot="1" x14ac:dyDescent="0.3">
      <c r="B14" s="27" t="s">
        <v>42</v>
      </c>
      <c r="C14" s="36" t="s">
        <v>44</v>
      </c>
      <c r="D14" s="29"/>
      <c r="E14" s="31"/>
      <c r="F14" s="33"/>
      <c r="G14" s="31"/>
      <c r="H14" s="33"/>
      <c r="I14" s="35"/>
    </row>
  </sheetData>
  <mergeCells count="20">
    <mergeCell ref="D13:D14"/>
    <mergeCell ref="E13:E14"/>
    <mergeCell ref="G13:G14"/>
    <mergeCell ref="F13:F14"/>
    <mergeCell ref="I13:I14"/>
    <mergeCell ref="H13:H14"/>
    <mergeCell ref="H9:H10"/>
    <mergeCell ref="I9:I10"/>
    <mergeCell ref="H11:H12"/>
    <mergeCell ref="I11:I12"/>
    <mergeCell ref="B4:C4"/>
    <mergeCell ref="D4:I4"/>
    <mergeCell ref="D9:D10"/>
    <mergeCell ref="E9:E10"/>
    <mergeCell ref="D11:D12"/>
    <mergeCell ref="E11:E12"/>
    <mergeCell ref="F9:F10"/>
    <mergeCell ref="G9:G10"/>
    <mergeCell ref="F11:F12"/>
    <mergeCell ref="G11:G12"/>
  </mergeCells>
  <dataValidations count="3">
    <dataValidation type="list" allowBlank="1" showInputMessage="1" showErrorMessage="1" sqref="E5 G5 I5" xr:uid="{8F56ED19-D555-4FB1-A5A8-627CB361E5BF}">
      <formula1>"50FR, 100FR, 200FR, 400FR, 800FR, 1500FR, 50BK, 100BK, 200BK, 50BR, 100BR, 200BR, 50FL, 100FL, 200FL, 200IM, 400IM"</formula1>
    </dataValidation>
    <dataValidation type="list" allowBlank="1" showInputMessage="1" showErrorMessage="1" sqref="C8" xr:uid="{629BF7F5-56ED-432E-BDF4-D1AC39F0D194}">
      <formula1>"M, F"</formula1>
    </dataValidation>
    <dataValidation type="list" allowBlank="1" showInputMessage="1" showErrorMessage="1" sqref="C14" xr:uid="{E160A626-E9F6-463F-93AE-892EFB802DC5}">
      <formula1>"Singapore Sports School, OCBC Aquatic Centre"</formula1>
    </dataValidation>
  </dataValidations>
  <pageMargins left="0.7" right="0.7" top="0.75" bottom="0.75" header="0.3" footer="0.3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6E93-FAA7-4317-8B58-C808025DD9AA}">
  <dimension ref="B1:E7"/>
  <sheetViews>
    <sheetView workbookViewId="0">
      <selection activeCell="E5" sqref="E5"/>
    </sheetView>
  </sheetViews>
  <sheetFormatPr defaultColWidth="8.7109375" defaultRowHeight="15" x14ac:dyDescent="0.25"/>
  <cols>
    <col min="1" max="1" width="8.7109375" style="1"/>
    <col min="2" max="2" width="8.28515625" style="1" bestFit="1" customWidth="1"/>
    <col min="3" max="3" width="15.28515625" style="1" bestFit="1" customWidth="1"/>
    <col min="4" max="4" width="8.28515625" style="1" bestFit="1" customWidth="1"/>
    <col min="5" max="5" width="15.28515625" style="1" bestFit="1" customWidth="1"/>
    <col min="6" max="16384" width="8.7109375" style="1"/>
  </cols>
  <sheetData>
    <row r="1" spans="2:5" x14ac:dyDescent="0.25">
      <c r="B1" s="5" t="s">
        <v>20</v>
      </c>
      <c r="C1" s="5"/>
      <c r="D1" s="5" t="s">
        <v>21</v>
      </c>
      <c r="E1" s="5"/>
    </row>
    <row r="2" spans="2:5" x14ac:dyDescent="0.25">
      <c r="B2" s="1" t="s">
        <v>14</v>
      </c>
      <c r="C2" s="1" t="s">
        <v>22</v>
      </c>
      <c r="D2" s="1" t="s">
        <v>14</v>
      </c>
      <c r="E2" s="1" t="s">
        <v>22</v>
      </c>
    </row>
    <row r="3" spans="2:5" x14ac:dyDescent="0.25">
      <c r="B3" s="1">
        <v>14</v>
      </c>
      <c r="C3" s="1">
        <v>621</v>
      </c>
      <c r="D3" s="1">
        <v>13</v>
      </c>
      <c r="E3" s="1">
        <v>621</v>
      </c>
    </row>
    <row r="4" spans="2:5" x14ac:dyDescent="0.25">
      <c r="B4" s="1">
        <v>15</v>
      </c>
      <c r="C4" s="1">
        <v>621</v>
      </c>
      <c r="D4" s="1">
        <v>14</v>
      </c>
      <c r="E4" s="1">
        <v>621</v>
      </c>
    </row>
    <row r="5" spans="2:5" x14ac:dyDescent="0.25">
      <c r="B5" s="1">
        <v>16</v>
      </c>
      <c r="C5" s="1">
        <v>661</v>
      </c>
      <c r="D5" s="1">
        <v>15</v>
      </c>
      <c r="E5" s="1">
        <v>621</v>
      </c>
    </row>
    <row r="6" spans="2:5" x14ac:dyDescent="0.25">
      <c r="B6" s="1">
        <v>17</v>
      </c>
      <c r="C6" s="1">
        <v>700</v>
      </c>
      <c r="D6" s="1">
        <v>16</v>
      </c>
      <c r="E6" s="1">
        <v>661</v>
      </c>
    </row>
    <row r="7" spans="2:5" x14ac:dyDescent="0.25">
      <c r="D7" s="1">
        <v>17</v>
      </c>
      <c r="E7" s="1">
        <v>700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F56F6-33E6-4B46-B41A-D1715F667084}">
  <dimension ref="A1:F18"/>
  <sheetViews>
    <sheetView workbookViewId="0">
      <selection activeCell="G6" sqref="G6"/>
    </sheetView>
  </sheetViews>
  <sheetFormatPr defaultColWidth="8.7109375" defaultRowHeight="15" x14ac:dyDescent="0.25"/>
  <cols>
    <col min="1" max="16384" width="8.7109375" style="1"/>
  </cols>
  <sheetData>
    <row r="1" spans="1:6" x14ac:dyDescent="0.25">
      <c r="A1" s="5" t="s">
        <v>23</v>
      </c>
      <c r="B1" s="5"/>
      <c r="C1" s="5"/>
      <c r="D1" s="5" t="s">
        <v>24</v>
      </c>
      <c r="E1" s="5"/>
      <c r="F1" s="5"/>
    </row>
    <row r="2" spans="1:6" x14ac:dyDescent="0.25">
      <c r="A2" s="1" t="s">
        <v>25</v>
      </c>
      <c r="B2" s="1">
        <f>C2*86400</f>
        <v>20.91</v>
      </c>
      <c r="C2" s="2">
        <v>2.4201388888888889E-4</v>
      </c>
      <c r="D2" s="1" t="s">
        <v>25</v>
      </c>
      <c r="E2" s="1">
        <f>F2*86400</f>
        <v>23.61</v>
      </c>
      <c r="F2" s="2">
        <v>2.7326388888888886E-4</v>
      </c>
    </row>
    <row r="3" spans="1:6" x14ac:dyDescent="0.25">
      <c r="A3" s="1" t="s">
        <v>26</v>
      </c>
      <c r="B3" s="1">
        <f t="shared" ref="B3:B18" si="0">C3*86400</f>
        <v>46.4</v>
      </c>
      <c r="C3" s="2">
        <v>5.3703703703703704E-4</v>
      </c>
      <c r="D3" s="1" t="s">
        <v>26</v>
      </c>
      <c r="E3" s="1">
        <f t="shared" ref="E3:E18" si="1">F3*86400</f>
        <v>51.709999999999994</v>
      </c>
      <c r="F3" s="2">
        <v>5.9849537037037033E-4</v>
      </c>
    </row>
    <row r="4" spans="1:6" x14ac:dyDescent="0.25">
      <c r="A4" s="1" t="s">
        <v>27</v>
      </c>
      <c r="B4" s="1">
        <f t="shared" si="0"/>
        <v>102</v>
      </c>
      <c r="C4" s="2">
        <v>1.1805555555555556E-3</v>
      </c>
      <c r="D4" s="1" t="s">
        <v>27</v>
      </c>
      <c r="E4" s="1">
        <f t="shared" si="1"/>
        <v>112.22999999999999</v>
      </c>
      <c r="F4" s="2">
        <v>1.2989583333333332E-3</v>
      </c>
    </row>
    <row r="5" spans="1:6" x14ac:dyDescent="0.25">
      <c r="A5" s="1" t="s">
        <v>28</v>
      </c>
      <c r="B5" s="1">
        <f t="shared" si="0"/>
        <v>219.96</v>
      </c>
      <c r="C5" s="2">
        <v>2.5458333333333335E-3</v>
      </c>
      <c r="D5" s="1" t="s">
        <v>28</v>
      </c>
      <c r="E5" s="1">
        <f t="shared" si="1"/>
        <v>234.17999999999998</v>
      </c>
      <c r="F5" s="2">
        <v>2.7104166666666665E-3</v>
      </c>
    </row>
    <row r="6" spans="1:6" x14ac:dyDescent="0.25">
      <c r="A6" s="1" t="s">
        <v>29</v>
      </c>
      <c r="B6" s="1">
        <f t="shared" si="0"/>
        <v>452.12</v>
      </c>
      <c r="C6" s="2">
        <v>5.2328703703703704E-3</v>
      </c>
      <c r="D6" s="1" t="s">
        <v>29</v>
      </c>
      <c r="E6" s="1">
        <f t="shared" si="1"/>
        <v>484.12</v>
      </c>
      <c r="F6" s="2">
        <v>5.6032407407407411E-3</v>
      </c>
    </row>
    <row r="7" spans="1:6" x14ac:dyDescent="0.25">
      <c r="A7" s="1" t="s">
        <v>30</v>
      </c>
      <c r="B7" s="1">
        <f t="shared" si="0"/>
        <v>870.67</v>
      </c>
      <c r="C7" s="2">
        <v>1.0077199074074073E-2</v>
      </c>
      <c r="D7" s="1" t="s">
        <v>30</v>
      </c>
      <c r="E7" s="1">
        <f t="shared" si="1"/>
        <v>920.48</v>
      </c>
      <c r="F7" s="2">
        <v>1.0653703703703703E-2</v>
      </c>
    </row>
    <row r="8" spans="1:6" x14ac:dyDescent="0.25">
      <c r="A8" s="1" t="s">
        <v>31</v>
      </c>
      <c r="B8" s="1">
        <f t="shared" si="0"/>
        <v>23.550000000000004</v>
      </c>
      <c r="C8" s="2">
        <v>2.7256944444444448E-4</v>
      </c>
      <c r="D8" s="1" t="s">
        <v>31</v>
      </c>
      <c r="E8" s="1">
        <f t="shared" si="1"/>
        <v>26.860000000000003</v>
      </c>
      <c r="F8" s="2">
        <v>3.1087962962962965E-4</v>
      </c>
    </row>
    <row r="9" spans="1:6" x14ac:dyDescent="0.25">
      <c r="A9" s="1" t="s">
        <v>32</v>
      </c>
      <c r="B9" s="1">
        <f t="shared" si="0"/>
        <v>51.599999999999994</v>
      </c>
      <c r="C9" s="2">
        <v>5.9722222222222219E-4</v>
      </c>
      <c r="D9" s="1" t="s">
        <v>32</v>
      </c>
      <c r="E9" s="1">
        <f t="shared" si="1"/>
        <v>57.13</v>
      </c>
      <c r="F9" s="2">
        <v>6.6122685185185186E-4</v>
      </c>
    </row>
    <row r="10" spans="1:6" x14ac:dyDescent="0.25">
      <c r="A10" s="1" t="s">
        <v>33</v>
      </c>
      <c r="B10" s="1">
        <f t="shared" si="0"/>
        <v>111.92</v>
      </c>
      <c r="C10" s="2">
        <v>1.2953703703703703E-3</v>
      </c>
      <c r="D10" s="1" t="s">
        <v>33</v>
      </c>
      <c r="E10" s="1">
        <f t="shared" si="1"/>
        <v>123.14</v>
      </c>
      <c r="F10" s="2">
        <v>1.4252314814814815E-3</v>
      </c>
    </row>
    <row r="11" spans="1:6" x14ac:dyDescent="0.25">
      <c r="A11" s="1" t="s">
        <v>34</v>
      </c>
      <c r="B11" s="1">
        <f t="shared" si="0"/>
        <v>25.95</v>
      </c>
      <c r="C11" s="2">
        <v>3.0034722222222219E-4</v>
      </c>
      <c r="D11" s="1" t="s">
        <v>34</v>
      </c>
      <c r="E11" s="1">
        <f t="shared" si="1"/>
        <v>29.16</v>
      </c>
      <c r="F11" s="2">
        <v>3.3750000000000002E-4</v>
      </c>
    </row>
    <row r="12" spans="1:6" x14ac:dyDescent="0.25">
      <c r="A12" s="1" t="s">
        <v>35</v>
      </c>
      <c r="B12" s="1">
        <f t="shared" si="0"/>
        <v>56.88</v>
      </c>
      <c r="C12" s="2">
        <v>6.5833333333333336E-4</v>
      </c>
      <c r="D12" s="1" t="s">
        <v>35</v>
      </c>
      <c r="E12" s="1">
        <f t="shared" si="1"/>
        <v>64.13</v>
      </c>
      <c r="F12" s="2">
        <v>7.4224537037037032E-4</v>
      </c>
    </row>
    <row r="13" spans="1:6" x14ac:dyDescent="0.25">
      <c r="A13" s="1" t="s">
        <v>36</v>
      </c>
      <c r="B13" s="1">
        <f t="shared" si="0"/>
        <v>125.48</v>
      </c>
      <c r="C13" s="2">
        <v>1.4523148148148149E-3</v>
      </c>
      <c r="D13" s="1" t="s">
        <v>36</v>
      </c>
      <c r="E13" s="1">
        <f t="shared" si="1"/>
        <v>137.55000000000001</v>
      </c>
      <c r="F13" s="2">
        <v>1.5920138888888891E-3</v>
      </c>
    </row>
    <row r="14" spans="1:6" x14ac:dyDescent="0.25">
      <c r="A14" s="1" t="s">
        <v>37</v>
      </c>
      <c r="B14" s="1">
        <f t="shared" si="0"/>
        <v>22.27</v>
      </c>
      <c r="C14" s="2">
        <v>2.5775462962962964E-4</v>
      </c>
      <c r="D14" s="1" t="s">
        <v>37</v>
      </c>
      <c r="E14" s="1">
        <f t="shared" si="1"/>
        <v>24.429999999999996</v>
      </c>
      <c r="F14" s="2">
        <v>2.827546296296296E-4</v>
      </c>
    </row>
    <row r="15" spans="1:6" x14ac:dyDescent="0.25">
      <c r="A15" s="1" t="s">
        <v>38</v>
      </c>
      <c r="B15" s="1">
        <f t="shared" si="0"/>
        <v>49.45</v>
      </c>
      <c r="C15" s="2">
        <v>5.7233796296296297E-4</v>
      </c>
      <c r="D15" s="1" t="s">
        <v>38</v>
      </c>
      <c r="E15" s="1">
        <f t="shared" si="1"/>
        <v>54.599999999999994</v>
      </c>
      <c r="F15" s="2">
        <v>6.3194444444444442E-4</v>
      </c>
    </row>
    <row r="16" spans="1:6" x14ac:dyDescent="0.25">
      <c r="A16" s="1" t="s">
        <v>39</v>
      </c>
      <c r="B16" s="1">
        <f t="shared" si="0"/>
        <v>110.34</v>
      </c>
      <c r="C16" s="2">
        <v>1.2770833333333334E-3</v>
      </c>
      <c r="D16" s="1" t="s">
        <v>39</v>
      </c>
      <c r="E16" s="1">
        <f t="shared" si="1"/>
        <v>121.81</v>
      </c>
      <c r="F16" s="2">
        <v>1.409837962962963E-3</v>
      </c>
    </row>
    <row r="17" spans="1:6" x14ac:dyDescent="0.25">
      <c r="A17" s="1" t="s">
        <v>40</v>
      </c>
      <c r="B17" s="1">
        <f t="shared" si="0"/>
        <v>112.69</v>
      </c>
      <c r="C17" s="2">
        <v>1.3042824074074074E-3</v>
      </c>
      <c r="D17" s="1" t="s">
        <v>40</v>
      </c>
      <c r="E17" s="1">
        <f t="shared" si="1"/>
        <v>125.7</v>
      </c>
      <c r="F17" s="2">
        <v>1.4548611111111112E-3</v>
      </c>
    </row>
    <row r="18" spans="1:6" x14ac:dyDescent="0.25">
      <c r="A18" s="1" t="s">
        <v>41</v>
      </c>
      <c r="B18" s="1">
        <f t="shared" si="0"/>
        <v>242.5</v>
      </c>
      <c r="C18" s="2">
        <v>2.8067129629629631E-3</v>
      </c>
      <c r="D18" s="1" t="s">
        <v>41</v>
      </c>
      <c r="E18" s="1">
        <f t="shared" si="1"/>
        <v>263.64999999999998</v>
      </c>
      <c r="F18" s="2">
        <v>3.0515046296296293E-3</v>
      </c>
    </row>
  </sheetData>
  <mergeCells count="2"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Application Form</vt:lpstr>
      <vt:lpstr>NTC Standards</vt:lpstr>
      <vt:lpstr>AQUA Base Times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SAQ HPT</dc:creator>
  <cp:keywords/>
  <dc:description/>
  <cp:lastModifiedBy>Lionel Khoo</cp:lastModifiedBy>
  <cp:revision/>
  <dcterms:created xsi:type="dcterms:W3CDTF">2025-06-18T05:37:14Z</dcterms:created>
  <dcterms:modified xsi:type="dcterms:W3CDTF">2026-08-19T04:03:38Z</dcterms:modified>
  <cp:category/>
  <cp:contentStatus/>
</cp:coreProperties>
</file>